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440" windowHeight="8445" firstSheet="1" activeTab="1"/>
  </bookViews>
  <sheets>
    <sheet name="ev_HiddenInfo" sheetId="1" state="veryHidden" r:id="rId1"/>
    <sheet name="BUDGET99" sheetId="2" r:id="rId2"/>
  </sheets>
  <definedNames/>
  <calcPr calcMode="manual" fullCalcOnLoad="1"/>
</workbook>
</file>

<file path=xl/sharedStrings.xml><?xml version="1.0" encoding="utf-8"?>
<sst xmlns="http://schemas.openxmlformats.org/spreadsheetml/2006/main" count="81" uniqueCount="69">
  <si>
    <t>Optimize</t>
  </si>
  <si>
    <t>MACROS</t>
  </si>
  <si>
    <t>FindThe</t>
  </si>
  <si>
    <t>Start</t>
  </si>
  <si>
    <t>Stop Trials</t>
  </si>
  <si>
    <t>BeforeCalc</t>
  </si>
  <si>
    <t>Stop Minutes</t>
  </si>
  <si>
    <t>AfterCalc</t>
  </si>
  <si>
    <t>Stop Change</t>
  </si>
  <si>
    <t>EndTrial</t>
  </si>
  <si>
    <t>Stop Formula</t>
  </si>
  <si>
    <t>Finish</t>
  </si>
  <si>
    <t>Pop. Size</t>
  </si>
  <si>
    <t>Constraint</t>
  </si>
  <si>
    <t>Seed</t>
  </si>
  <si>
    <t>Up. Display</t>
  </si>
  <si>
    <t>PauseOnErr</t>
  </si>
  <si>
    <t>Solver</t>
  </si>
  <si>
    <t>Graph</t>
  </si>
  <si>
    <t>#Chrom.</t>
  </si>
  <si>
    <t>#Const</t>
  </si>
  <si>
    <t>Method</t>
  </si>
  <si>
    <t>Mutation</t>
  </si>
  <si>
    <t>Crossover</t>
  </si>
  <si>
    <t>Descr.</t>
  </si>
  <si>
    <t>TimeBlocks</t>
  </si>
  <si>
    <t>Const</t>
  </si>
  <si>
    <t>#Ranges</t>
  </si>
  <si>
    <t>Range</t>
  </si>
  <si>
    <t>Min</t>
  </si>
  <si>
    <t>Max</t>
  </si>
  <si>
    <t>Flags</t>
  </si>
  <si>
    <t>Type</t>
  </si>
  <si>
    <t>Entry M.</t>
  </si>
  <si>
    <t>Formula</t>
  </si>
  <si>
    <t>Description</t>
  </si>
  <si>
    <t>LeftVal</t>
  </si>
  <si>
    <t>LeftOp</t>
  </si>
  <si>
    <t>Ref</t>
  </si>
  <si>
    <t>RightOp</t>
  </si>
  <si>
    <t>RightVal</t>
  </si>
  <si>
    <t>Tolerance</t>
  </si>
  <si>
    <t>Priority</t>
  </si>
  <si>
    <t>budget</t>
  </si>
  <si>
    <t>Spending</t>
  </si>
  <si>
    <t>False,False,False</t>
  </si>
  <si>
    <t>銷售預測</t>
  </si>
  <si>
    <t>邊際成本</t>
  </si>
  <si>
    <t>生產上限</t>
  </si>
  <si>
    <t>廣告費</t>
  </si>
  <si>
    <t>廣告費上限</t>
  </si>
  <si>
    <t>市場推廣</t>
  </si>
  <si>
    <t>廣告加成值</t>
  </si>
  <si>
    <t>生產成本</t>
  </si>
  <si>
    <t>市場需求</t>
  </si>
  <si>
    <t>薪資</t>
  </si>
  <si>
    <t>總預算</t>
  </si>
  <si>
    <t>管銷費用</t>
  </si>
  <si>
    <t>下年度值</t>
  </si>
  <si>
    <t>預算總計</t>
  </si>
  <si>
    <t>銷售量</t>
  </si>
  <si>
    <t>價格</t>
  </si>
  <si>
    <t>總收入</t>
  </si>
  <si>
    <r>
      <t>(</t>
    </r>
    <r>
      <rPr>
        <b/>
        <sz val="12"/>
        <rFont val="細明體"/>
        <family val="3"/>
      </rPr>
      <t>單位：新台幣仟元</t>
    </r>
    <r>
      <rPr>
        <b/>
        <sz val="12"/>
        <rFont val="MS Sans Serif"/>
        <family val="2"/>
      </rPr>
      <t>)</t>
    </r>
  </si>
  <si>
    <r>
      <t>(</t>
    </r>
    <r>
      <rPr>
        <sz val="12"/>
        <rFont val="細明體"/>
        <family val="3"/>
      </rPr>
      <t>保持最低值</t>
    </r>
    <r>
      <rPr>
        <sz val="12"/>
        <rFont val="MS Sans Serif"/>
        <family val="2"/>
      </rPr>
      <t>)</t>
    </r>
  </si>
  <si>
    <r>
      <t>利潤</t>
    </r>
    <r>
      <rPr>
        <sz val="12"/>
        <rFont val="MS Sans Serif"/>
        <family val="2"/>
      </rPr>
      <t xml:space="preserve"> (</t>
    </r>
    <r>
      <rPr>
        <sz val="12"/>
        <rFont val="細明體"/>
        <family val="3"/>
      </rPr>
      <t>新台幣仟元</t>
    </r>
    <r>
      <rPr>
        <sz val="12"/>
        <rFont val="MS Sans Serif"/>
        <family val="2"/>
      </rPr>
      <t>)</t>
    </r>
  </si>
  <si>
    <t>UNUSED</t>
  </si>
  <si>
    <t>上年度參考值</t>
  </si>
  <si>
    <r>
      <t>2004</t>
    </r>
    <r>
      <rPr>
        <b/>
        <u val="single"/>
        <sz val="12"/>
        <color indexed="18"/>
        <rFont val="細明體"/>
        <family val="3"/>
      </rPr>
      <t>預算表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</si>
</sst>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</numFmts>
  <fonts count="1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b/>
      <u val="single"/>
      <sz val="12"/>
      <color indexed="18"/>
      <name val="Arial"/>
      <family val="2"/>
    </font>
    <font>
      <b/>
      <sz val="9"/>
      <name val="Arial"/>
      <family val="2"/>
    </font>
    <font>
      <b/>
      <u val="single"/>
      <sz val="12"/>
      <color indexed="18"/>
      <name val="細明體"/>
      <family val="3"/>
    </font>
    <font>
      <sz val="9"/>
      <name val="細明體"/>
      <family val="3"/>
    </font>
    <font>
      <sz val="8"/>
      <name val="細明體"/>
      <family val="3"/>
    </font>
    <font>
      <sz val="12"/>
      <name val="新細明體"/>
      <family val="1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name val="細明體"/>
      <family val="3"/>
    </font>
    <font>
      <sz val="12"/>
      <name val="細明體"/>
      <family val="3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5" fillId="0" borderId="0" xfId="0" applyFont="1" applyAlignment="1">
      <alignment/>
    </xf>
    <xf numFmtId="176" fontId="13" fillId="0" borderId="4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6" fillId="0" borderId="0" xfId="0" applyFont="1" applyAlignment="1">
      <alignment/>
    </xf>
    <xf numFmtId="0" fontId="13" fillId="0" borderId="7" xfId="0" applyFont="1" applyFill="1" applyBorder="1" applyAlignment="1">
      <alignment/>
    </xf>
    <xf numFmtId="0" fontId="16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177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77" fontId="13" fillId="0" borderId="9" xfId="0" applyNumberFormat="1" applyFont="1" applyBorder="1" applyAlignment="1">
      <alignment/>
    </xf>
    <xf numFmtId="179" fontId="17" fillId="0" borderId="11" xfId="0" applyNumberFormat="1" applyFont="1" applyBorder="1" applyAlignment="1">
      <alignment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171450</xdr:rowOff>
    </xdr:from>
    <xdr:to>
      <xdr:col>4</xdr:col>
      <xdr:colOff>666750</xdr:colOff>
      <xdr:row>14</xdr:row>
      <xdr:rowOff>38100</xdr:rowOff>
    </xdr:to>
    <xdr:sp>
      <xdr:nvSpPr>
        <xdr:cNvPr id="1" name="文字 18"/>
        <xdr:cNvSpPr txBox="1">
          <a:spLocks noChangeArrowheads="1"/>
        </xdr:cNvSpPr>
      </xdr:nvSpPr>
      <xdr:spPr>
        <a:xfrm>
          <a:off x="342900" y="2400300"/>
          <a:ext cx="3429000" cy="495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計算出以最低預算達到最高利潤的方法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workbookViewId="0" topLeftCell="AQ1">
      <selection activeCell="C20" sqref="C20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12.7109375" style="0" customWidth="1"/>
    <col min="6" max="11" width="10.7109375" style="0" customWidth="1"/>
  </cols>
  <sheetData>
    <row r="1" spans="1:10" ht="12.75">
      <c r="A1" s="7" t="s">
        <v>0</v>
      </c>
      <c r="B1" s="8">
        <f>BUDGET99!$I$16</f>
        <v>275.2729310017294</v>
      </c>
      <c r="F1" s="7" t="s">
        <v>1</v>
      </c>
      <c r="J1">
        <v>3</v>
      </c>
    </row>
    <row r="2" spans="1:7" ht="12.75">
      <c r="A2" s="7" t="s">
        <v>2</v>
      </c>
      <c r="B2">
        <v>2</v>
      </c>
      <c r="C2">
        <v>0</v>
      </c>
      <c r="F2" s="7" t="s">
        <v>3</v>
      </c>
      <c r="G2" t="b">
        <v>0</v>
      </c>
    </row>
    <row r="3" spans="1:7" ht="12.75">
      <c r="A3" s="7" t="s">
        <v>4</v>
      </c>
      <c r="B3" t="b">
        <v>1</v>
      </c>
      <c r="C3">
        <v>500</v>
      </c>
      <c r="F3" s="7" t="s">
        <v>5</v>
      </c>
      <c r="G3" t="b">
        <v>0</v>
      </c>
    </row>
    <row r="4" spans="1:7" ht="12.75">
      <c r="A4" s="7" t="s">
        <v>6</v>
      </c>
      <c r="B4" t="b">
        <v>0</v>
      </c>
      <c r="C4">
        <v>2</v>
      </c>
      <c r="F4" s="7" t="s">
        <v>7</v>
      </c>
      <c r="G4" t="b">
        <v>0</v>
      </c>
    </row>
    <row r="5" spans="1:7" ht="12.75">
      <c r="A5" s="7" t="s">
        <v>8</v>
      </c>
      <c r="B5" t="b">
        <v>0</v>
      </c>
      <c r="C5">
        <v>100</v>
      </c>
      <c r="D5">
        <v>0.0001</v>
      </c>
      <c r="E5" t="b">
        <v>0</v>
      </c>
      <c r="F5" s="7" t="s">
        <v>9</v>
      </c>
      <c r="G5" t="b">
        <v>0</v>
      </c>
    </row>
    <row r="6" spans="1:7" ht="12.75">
      <c r="A6" s="7" t="s">
        <v>10</v>
      </c>
      <c r="B6" t="b">
        <v>0</v>
      </c>
      <c r="F6" s="7" t="s">
        <v>11</v>
      </c>
      <c r="G6" t="b">
        <v>0</v>
      </c>
    </row>
    <row r="7" spans="1:6" ht="12.75">
      <c r="A7" s="7" t="s">
        <v>12</v>
      </c>
      <c r="B7">
        <v>50</v>
      </c>
      <c r="F7" s="7"/>
    </row>
    <row r="8" spans="1:8" ht="12.75">
      <c r="A8" s="7" t="s">
        <v>13</v>
      </c>
      <c r="B8" t="s">
        <v>66</v>
      </c>
      <c r="F8" s="7" t="s">
        <v>14</v>
      </c>
      <c r="G8" t="b">
        <v>1</v>
      </c>
      <c r="H8">
        <v>1</v>
      </c>
    </row>
    <row r="9" spans="1:2" ht="12.75">
      <c r="A9" s="7" t="s">
        <v>15</v>
      </c>
      <c r="B9">
        <v>2</v>
      </c>
    </row>
    <row r="10" spans="1:2" ht="12.75">
      <c r="A10" s="7" t="s">
        <v>16</v>
      </c>
      <c r="B10" t="b">
        <v>0</v>
      </c>
    </row>
    <row r="11" spans="1:2" ht="12.75">
      <c r="A11" s="7" t="s">
        <v>17</v>
      </c>
      <c r="B11" t="s">
        <v>66</v>
      </c>
    </row>
    <row r="12" spans="1:2" ht="12.75">
      <c r="A12" s="7" t="s">
        <v>18</v>
      </c>
      <c r="B12" t="b">
        <v>0</v>
      </c>
    </row>
    <row r="13" ht="13.5" thickBot="1">
      <c r="A13" s="7"/>
    </row>
    <row r="14" spans="1:51" s="10" customFormat="1" ht="13.5" thickBot="1" thickTop="1">
      <c r="A14" s="10" t="s">
        <v>19</v>
      </c>
      <c r="B14" s="10">
        <v>1</v>
      </c>
      <c r="AX14" s="10" t="s">
        <v>20</v>
      </c>
      <c r="AY14" s="10">
        <v>0</v>
      </c>
    </row>
    <row r="15" spans="1:60" s="10" customFormat="1" ht="12.75" thickTop="1">
      <c r="A15" s="10" t="s">
        <v>21</v>
      </c>
      <c r="B15" s="10" t="s">
        <v>22</v>
      </c>
      <c r="C15" s="10" t="s">
        <v>23</v>
      </c>
      <c r="D15" s="10" t="s">
        <v>24</v>
      </c>
      <c r="E15" s="10" t="s">
        <v>25</v>
      </c>
      <c r="F15" s="10" t="s">
        <v>26</v>
      </c>
      <c r="G15" s="10" t="s">
        <v>27</v>
      </c>
      <c r="H15" s="10" t="s">
        <v>28</v>
      </c>
      <c r="I15" s="10" t="s">
        <v>29</v>
      </c>
      <c r="J15" s="10" t="s">
        <v>30</v>
      </c>
      <c r="K15" s="10" t="s">
        <v>31</v>
      </c>
      <c r="AX15" s="10" t="s">
        <v>32</v>
      </c>
      <c r="AY15" s="10" t="s">
        <v>33</v>
      </c>
      <c r="AZ15" s="10" t="s">
        <v>34</v>
      </c>
      <c r="BA15" s="10" t="s">
        <v>35</v>
      </c>
      <c r="BB15" s="10" t="s">
        <v>36</v>
      </c>
      <c r="BC15" s="10" t="s">
        <v>37</v>
      </c>
      <c r="BD15" s="10" t="s">
        <v>38</v>
      </c>
      <c r="BE15" s="10" t="s">
        <v>39</v>
      </c>
      <c r="BF15" s="10" t="s">
        <v>40</v>
      </c>
      <c r="BG15" s="10" t="s">
        <v>41</v>
      </c>
      <c r="BH15" s="10" t="s">
        <v>42</v>
      </c>
    </row>
    <row r="16" spans="1:11" ht="12.75">
      <c r="A16" t="s">
        <v>43</v>
      </c>
      <c r="B16">
        <v>0.2</v>
      </c>
      <c r="C16">
        <v>0.5</v>
      </c>
      <c r="D16" t="s">
        <v>44</v>
      </c>
      <c r="E16">
        <v>0</v>
      </c>
      <c r="G16">
        <v>5</v>
      </c>
      <c r="H16" s="9">
        <f>BUDGET99!$C$4</f>
        <v>1000</v>
      </c>
      <c r="I16">
        <v>600</v>
      </c>
      <c r="J16">
        <v>1400</v>
      </c>
      <c r="K16" t="s">
        <v>45</v>
      </c>
    </row>
    <row r="17" spans="8:11" ht="12.75">
      <c r="H17" s="9">
        <f>BUDGET99!$C$5</f>
        <v>220</v>
      </c>
      <c r="I17">
        <v>200</v>
      </c>
      <c r="J17">
        <v>1300</v>
      </c>
      <c r="K17" t="s">
        <v>45</v>
      </c>
    </row>
    <row r="18" spans="8:11" ht="12.75">
      <c r="H18" s="9">
        <f>BUDGET99!$C$6</f>
        <v>1600</v>
      </c>
      <c r="I18">
        <v>1200</v>
      </c>
      <c r="J18">
        <v>2000</v>
      </c>
      <c r="K18" t="s">
        <v>45</v>
      </c>
    </row>
    <row r="19" spans="8:11" ht="12.75">
      <c r="H19" s="9">
        <f>BUDGET99!$C$7</f>
        <v>1500</v>
      </c>
      <c r="I19">
        <v>1000</v>
      </c>
      <c r="J19">
        <v>2000</v>
      </c>
      <c r="K19" t="s">
        <v>45</v>
      </c>
    </row>
    <row r="20" spans="8:11" ht="12.75">
      <c r="H20" s="9">
        <f>BUDGET99!$C$8</f>
        <v>800</v>
      </c>
      <c r="I20">
        <v>700</v>
      </c>
      <c r="J20">
        <v>1200</v>
      </c>
      <c r="K20" t="s">
        <v>45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workbookViewId="0" topLeftCell="A1">
      <selection activeCell="C24" sqref="C24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25.28125" style="0" customWidth="1"/>
    <col min="4" max="4" width="5.421875" style="0" customWidth="1"/>
    <col min="5" max="5" width="13.57421875" style="0" customWidth="1"/>
    <col min="6" max="6" width="16.8515625" style="0" customWidth="1"/>
    <col min="7" max="7" width="3.28125" style="0" customWidth="1"/>
    <col min="8" max="8" width="20.8515625" style="0" customWidth="1"/>
    <col min="9" max="9" width="16.8515625" style="0" customWidth="1"/>
    <col min="10" max="11" width="11.421875" style="0" customWidth="1"/>
    <col min="12" max="14" width="5.421875" style="0" customWidth="1"/>
  </cols>
  <sheetData>
    <row r="1" spans="1:14" ht="20.25" customHeight="1">
      <c r="A1" s="6" t="s">
        <v>68</v>
      </c>
      <c r="B1" s="5"/>
      <c r="C1" s="5"/>
      <c r="H1" s="16" t="s">
        <v>67</v>
      </c>
      <c r="I1" s="1"/>
      <c r="J1" s="1"/>
      <c r="K1" s="1"/>
      <c r="L1" s="1"/>
      <c r="M1" s="1"/>
      <c r="N1" s="3"/>
    </row>
    <row r="2" spans="1:15" s="2" customFormat="1" ht="2.25" customHeight="1">
      <c r="A2"/>
      <c r="B2" s="4"/>
      <c r="C2" s="4"/>
      <c r="D2" s="4"/>
      <c r="E2" s="4"/>
      <c r="F2" s="4"/>
      <c r="G2" s="4"/>
      <c r="H2" s="11" t="s">
        <v>47</v>
      </c>
      <c r="I2" s="4"/>
      <c r="J2"/>
      <c r="K2"/>
      <c r="L2"/>
      <c r="M2"/>
      <c r="N2"/>
      <c r="O2"/>
    </row>
    <row r="3" spans="1:9" ht="17.25" thickBot="1">
      <c r="A3" s="12"/>
      <c r="B3" s="12"/>
      <c r="C3" s="13" t="s">
        <v>63</v>
      </c>
      <c r="D3" s="12"/>
      <c r="E3" s="12"/>
      <c r="F3" s="12"/>
      <c r="G3" s="12"/>
      <c r="H3" s="14" t="s">
        <v>48</v>
      </c>
      <c r="I3" s="15">
        <v>2344</v>
      </c>
    </row>
    <row r="4" spans="1:9" ht="17.25" thickBot="1">
      <c r="A4" s="12"/>
      <c r="B4" s="16" t="s">
        <v>49</v>
      </c>
      <c r="C4" s="17">
        <v>1000</v>
      </c>
      <c r="D4" s="12"/>
      <c r="E4" s="12"/>
      <c r="F4" s="12"/>
      <c r="G4" s="12"/>
      <c r="H4" s="18" t="s">
        <v>50</v>
      </c>
      <c r="I4" s="19">
        <f>322+(0.1*I3)</f>
        <v>556.4</v>
      </c>
    </row>
    <row r="5" spans="1:9" ht="17.25" thickBot="1">
      <c r="A5" s="12"/>
      <c r="B5" s="16" t="s">
        <v>51</v>
      </c>
      <c r="C5" s="17">
        <v>220</v>
      </c>
      <c r="D5" s="12"/>
      <c r="E5" s="16" t="s">
        <v>46</v>
      </c>
      <c r="F5" s="12"/>
      <c r="G5" s="12"/>
      <c r="H5" s="18" t="s">
        <v>52</v>
      </c>
      <c r="I5" s="19">
        <v>3.3</v>
      </c>
    </row>
    <row r="6" spans="1:9" ht="17.25" thickBot="1">
      <c r="A6" s="12"/>
      <c r="B6" s="16" t="s">
        <v>53</v>
      </c>
      <c r="C6" s="17">
        <v>1600</v>
      </c>
      <c r="D6" s="12"/>
      <c r="E6" s="20" t="s">
        <v>47</v>
      </c>
      <c r="F6" s="21">
        <f>IF(AND(C8=0,C7=0),1,0.1*(650/(C8+SQRT(C7))))</f>
        <v>0.0774981375488883</v>
      </c>
      <c r="G6" s="12"/>
      <c r="H6" s="18" t="s">
        <v>54</v>
      </c>
      <c r="I6" s="19">
        <f>I5*I3</f>
        <v>7735.2</v>
      </c>
    </row>
    <row r="7" spans="1:9" ht="17.25" thickBot="1">
      <c r="A7" s="12"/>
      <c r="B7" s="16" t="s">
        <v>55</v>
      </c>
      <c r="C7" s="17">
        <v>1500</v>
      </c>
      <c r="D7" s="12"/>
      <c r="E7" s="20" t="s">
        <v>48</v>
      </c>
      <c r="F7" s="21">
        <f>IF(F6=0,1,INT((C6-300)/F6))</f>
        <v>16774</v>
      </c>
      <c r="G7" s="12"/>
      <c r="H7" s="22" t="s">
        <v>56</v>
      </c>
      <c r="I7" s="23">
        <v>4211</v>
      </c>
    </row>
    <row r="8" spans="1:9" ht="17.25" thickBot="1">
      <c r="A8" s="12"/>
      <c r="B8" s="16" t="s">
        <v>57</v>
      </c>
      <c r="C8" s="17">
        <v>800</v>
      </c>
      <c r="D8" s="12"/>
      <c r="E8" s="20" t="s">
        <v>50</v>
      </c>
      <c r="F8" s="21">
        <f>ABS(1200-C4)</f>
        <v>200</v>
      </c>
      <c r="G8" s="12"/>
      <c r="H8" s="12"/>
      <c r="I8" s="12"/>
    </row>
    <row r="9" spans="1:9" ht="16.5">
      <c r="A9" s="12"/>
      <c r="B9" s="12"/>
      <c r="C9" s="24"/>
      <c r="D9" s="12"/>
      <c r="E9" s="20" t="s">
        <v>52</v>
      </c>
      <c r="F9" s="21">
        <f>IF(F8&gt;80,SQRT(1200/F8),SQRT(1200/80))</f>
        <v>2.449489742783178</v>
      </c>
      <c r="G9" s="12"/>
      <c r="H9" s="16" t="s">
        <v>58</v>
      </c>
      <c r="I9" s="12"/>
    </row>
    <row r="10" spans="1:9" ht="16.5">
      <c r="A10" s="12"/>
      <c r="B10" s="25" t="s">
        <v>59</v>
      </c>
      <c r="C10" s="26">
        <f>SUM(C4:C9)</f>
        <v>5120</v>
      </c>
      <c r="D10" s="12"/>
      <c r="E10" s="20" t="s">
        <v>54</v>
      </c>
      <c r="F10" s="21">
        <f>IF(C5&lt;900,SQRT(C5),30-SQRT(C5))*F9*45</f>
        <v>1634.9311912126454</v>
      </c>
      <c r="G10" s="12"/>
      <c r="H10" s="14" t="s">
        <v>60</v>
      </c>
      <c r="I10" s="15">
        <f>MIN(F10,F7)</f>
        <v>1634.9311912126454</v>
      </c>
    </row>
    <row r="11" spans="1:9" ht="16.5">
      <c r="A11" s="12"/>
      <c r="B11" s="12"/>
      <c r="C11" s="27" t="s">
        <v>64</v>
      </c>
      <c r="D11" s="12"/>
      <c r="E11" s="12"/>
      <c r="F11" s="12"/>
      <c r="G11" s="12"/>
      <c r="H11" s="18" t="s">
        <v>53</v>
      </c>
      <c r="I11" s="19">
        <f>322+(0.1*I10)</f>
        <v>485.49311912126456</v>
      </c>
    </row>
    <row r="12" spans="1:9" ht="16.5">
      <c r="A12" s="12"/>
      <c r="B12" s="12"/>
      <c r="C12" s="12"/>
      <c r="D12" s="12"/>
      <c r="E12" s="12"/>
      <c r="F12" s="12"/>
      <c r="G12" s="12"/>
      <c r="H12" s="18" t="s">
        <v>61</v>
      </c>
      <c r="I12" s="19">
        <v>3.3</v>
      </c>
    </row>
    <row r="13" spans="1:9" ht="16.5">
      <c r="A13" s="12"/>
      <c r="B13" s="12"/>
      <c r="C13" s="12"/>
      <c r="D13" s="12"/>
      <c r="E13" s="12"/>
      <c r="F13" s="12"/>
      <c r="G13" s="12"/>
      <c r="H13" s="18" t="s">
        <v>62</v>
      </c>
      <c r="I13" s="19">
        <f>I12*I10</f>
        <v>5395.272931001729</v>
      </c>
    </row>
    <row r="14" spans="1:9" ht="16.5">
      <c r="A14" s="12"/>
      <c r="B14" s="12"/>
      <c r="C14" s="12"/>
      <c r="D14" s="12"/>
      <c r="E14" s="12"/>
      <c r="F14" s="12"/>
      <c r="G14" s="12"/>
      <c r="H14" s="22" t="s">
        <v>56</v>
      </c>
      <c r="I14" s="28">
        <f>C10</f>
        <v>5120</v>
      </c>
    </row>
    <row r="15" spans="1:9" ht="16.5" thickBo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7.25" thickBot="1">
      <c r="A16" s="12"/>
      <c r="B16" s="12"/>
      <c r="C16" s="12"/>
      <c r="D16" s="12"/>
      <c r="E16" s="12"/>
      <c r="F16" s="12"/>
      <c r="G16" s="12"/>
      <c r="H16" s="25" t="s">
        <v>65</v>
      </c>
      <c r="I16" s="29">
        <f>I13-I14</f>
        <v>275.2729310017294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NOTEBOOK_2</cp:lastModifiedBy>
  <dcterms:created xsi:type="dcterms:W3CDTF">1998-01-14T21:37:27Z</dcterms:created>
  <dcterms:modified xsi:type="dcterms:W3CDTF">2004-05-07T04:57:42Z</dcterms:modified>
  <cp:category/>
  <cp:version/>
  <cp:contentType/>
  <cp:contentStatus/>
</cp:coreProperties>
</file>